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8190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'Taulukko'!$A$1:$AH$24</definedName>
  </definedNames>
  <calcPr fullCalcOnLoad="1"/>
</workbook>
</file>

<file path=xl/sharedStrings.xml><?xml version="1.0" encoding="utf-8"?>
<sst xmlns="http://schemas.openxmlformats.org/spreadsheetml/2006/main" count="95" uniqueCount="32">
  <si>
    <t>sij/pist</t>
  </si>
  <si>
    <t>max</t>
  </si>
  <si>
    <t>Seura</t>
  </si>
  <si>
    <t>Joukkue</t>
  </si>
  <si>
    <t>pisteet</t>
  </si>
  <si>
    <t>sij</t>
  </si>
  <si>
    <t>lkm</t>
  </si>
  <si>
    <t>Joukkueranking, Miehet</t>
  </si>
  <si>
    <t>JST</t>
  </si>
  <si>
    <t>LamTi</t>
  </si>
  <si>
    <t>MU</t>
  </si>
  <si>
    <t>TurTi</t>
  </si>
  <si>
    <t>ÄST</t>
  </si>
  <si>
    <t xml:space="preserve">SST </t>
  </si>
  <si>
    <t>Ei toimi</t>
  </si>
  <si>
    <t xml:space="preserve">PaavT </t>
  </si>
  <si>
    <t>Lo</t>
  </si>
  <si>
    <t>Hy</t>
  </si>
  <si>
    <t>Fo</t>
  </si>
  <si>
    <t>FST l</t>
  </si>
  <si>
    <t xml:space="preserve">FST ll                </t>
  </si>
  <si>
    <t>Ää</t>
  </si>
  <si>
    <t>Sa</t>
  </si>
  <si>
    <t>KoTP</t>
  </si>
  <si>
    <t>Po</t>
  </si>
  <si>
    <t>Äh</t>
  </si>
  <si>
    <t>Ilm</t>
  </si>
  <si>
    <t>ITK</t>
  </si>
  <si>
    <t>Hu</t>
  </si>
  <si>
    <t>He</t>
  </si>
  <si>
    <t>HTK l</t>
  </si>
  <si>
    <t>HTK ll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</si>
</sst>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Book Antiqua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Book Antiqua"/>
      <family val="1"/>
    </font>
    <font>
      <sz val="10"/>
      <color theme="0" tint="-0.1499900072813034"/>
      <name val="Arial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4" fillId="0" borderId="25" xfId="0" applyFont="1" applyBorder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7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51" width="4.57421875" style="13" customWidth="1"/>
    <col min="52" max="16384" width="9.140625" style="13" customWidth="1"/>
  </cols>
  <sheetData>
    <row r="1" spans="1:39" ht="15" customHeight="1">
      <c r="A1" s="61" t="s">
        <v>7</v>
      </c>
      <c r="B1" s="61"/>
      <c r="C1" s="61"/>
      <c r="D1" s="61"/>
      <c r="E1" s="6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5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3"/>
      <c r="V2" s="33"/>
      <c r="W2" s="33"/>
      <c r="X2" s="33"/>
      <c r="Y2" s="33"/>
      <c r="Z2" s="33"/>
      <c r="AA2" s="34"/>
      <c r="AB2" s="34"/>
      <c r="AC2" s="34"/>
      <c r="AD2" s="33"/>
      <c r="AE2" s="34"/>
      <c r="AF2" s="34"/>
      <c r="AG2" s="34"/>
      <c r="AH2" s="33"/>
      <c r="AI2" s="33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  <c r="BB2" s="35"/>
      <c r="BC2" s="35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4.2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16</v>
      </c>
      <c r="G4" s="20" t="s">
        <v>16</v>
      </c>
      <c r="H4" s="20" t="s">
        <v>17</v>
      </c>
      <c r="I4" s="20" t="s">
        <v>17</v>
      </c>
      <c r="J4" s="20" t="s">
        <v>18</v>
      </c>
      <c r="K4" s="20" t="s">
        <v>18</v>
      </c>
      <c r="L4" s="20" t="s">
        <v>21</v>
      </c>
      <c r="M4" s="20" t="s">
        <v>21</v>
      </c>
      <c r="N4" s="20" t="s">
        <v>22</v>
      </c>
      <c r="O4" s="20" t="s">
        <v>22</v>
      </c>
      <c r="P4" s="20" t="s">
        <v>24</v>
      </c>
      <c r="Q4" s="20" t="s">
        <v>24</v>
      </c>
      <c r="R4" s="20" t="s">
        <v>24</v>
      </c>
      <c r="S4" s="20" t="s">
        <v>24</v>
      </c>
      <c r="T4" s="20" t="s">
        <v>24</v>
      </c>
      <c r="U4" s="20" t="s">
        <v>24</v>
      </c>
      <c r="V4" s="20" t="s">
        <v>25</v>
      </c>
      <c r="W4" s="20" t="s">
        <v>25</v>
      </c>
      <c r="X4" s="20" t="s">
        <v>26</v>
      </c>
      <c r="Y4" s="20" t="s">
        <v>26</v>
      </c>
      <c r="Z4" s="20" t="s">
        <v>16</v>
      </c>
      <c r="AA4" s="20" t="s">
        <v>16</v>
      </c>
      <c r="AB4" s="20" t="s">
        <v>28</v>
      </c>
      <c r="AC4" s="20" t="s">
        <v>28</v>
      </c>
      <c r="AD4" s="20" t="s">
        <v>29</v>
      </c>
      <c r="AE4" s="20" t="s">
        <v>29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6"/>
      <c r="AW4" s="16"/>
      <c r="AX4" s="6"/>
      <c r="AY4" s="6"/>
    </row>
    <row r="5" spans="1:49" ht="12.75" customHeight="1" thickTop="1">
      <c r="A5" s="8"/>
      <c r="B5" s="6" t="s">
        <v>8</v>
      </c>
      <c r="C5" s="25">
        <f>IF(COUNT(F5:AV5)&gt;4,SMALL(F5:AV5,1)+SMALL(F5:AV5,2)+SMALL(F5:AV5,3)+SMALL(F5:AV5,4)+SMALL(F5:AV5,5),SUM(F5:AV5))</f>
        <v>0</v>
      </c>
      <c r="D5" s="25">
        <f>IF(COUNT(F5:AV5)&gt;5,5,COUNT(F5:AV5))</f>
        <v>0</v>
      </c>
      <c r="E5" s="26">
        <f>IF(COUNT(F5:AV5)&gt;4,SMALL(F5:AV5,5),MAX(F5:AV5))</f>
        <v>0</v>
      </c>
      <c r="F5" s="39"/>
      <c r="G5" s="48"/>
      <c r="H5" s="39"/>
      <c r="I5" s="39"/>
      <c r="J5" s="39"/>
      <c r="K5" s="39"/>
      <c r="L5" s="39"/>
      <c r="M5" s="39"/>
      <c r="N5" s="36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39"/>
      <c r="AV5" s="39"/>
      <c r="AW5" s="40"/>
    </row>
    <row r="6" spans="1:49" ht="12.75" customHeight="1" thickBot="1">
      <c r="A6" s="8"/>
      <c r="B6" s="10"/>
      <c r="C6" s="11">
        <f>SUM(Kaavat!C5:H5)</f>
        <v>0</v>
      </c>
      <c r="D6" s="11"/>
      <c r="E6" s="12"/>
      <c r="F6" s="37"/>
      <c r="G6" s="4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37"/>
      <c r="AV6" s="37"/>
      <c r="AW6" s="40"/>
    </row>
    <row r="7" spans="1:49" ht="12.75" customHeight="1">
      <c r="A7" s="8"/>
      <c r="B7" s="6" t="s">
        <v>11</v>
      </c>
      <c r="C7" s="25">
        <f>IF(COUNT(F7:AV7)&gt;4,SMALL(F7:AV7,1)+SMALL(F7:AV7,2)+SMALL(F7:AV7,3)+SMALL(F7:AV7,4)+SMALL(F7:AV7,5),SUM(F7:AV7))</f>
        <v>5</v>
      </c>
      <c r="D7" s="25">
        <f>IF(COUNT(F7:AV7)&gt;5,5,COUNT(F7:AV7))</f>
        <v>5</v>
      </c>
      <c r="E7" s="26">
        <f>IF(COUNT(F7:AV7)&gt;4,SMALL(F7:AV7,5),MAX(F7:AV7))</f>
        <v>1</v>
      </c>
      <c r="F7" s="36">
        <v>1</v>
      </c>
      <c r="G7" s="50">
        <v>1</v>
      </c>
      <c r="H7" s="36"/>
      <c r="I7" s="36"/>
      <c r="J7" s="55">
        <v>1</v>
      </c>
      <c r="K7" s="36">
        <v>1</v>
      </c>
      <c r="L7" s="36"/>
      <c r="M7" s="36"/>
      <c r="N7" s="36"/>
      <c r="O7" s="36"/>
      <c r="P7" s="36"/>
      <c r="Q7" s="36"/>
      <c r="R7" s="36"/>
      <c r="S7" s="51"/>
      <c r="T7" s="36"/>
      <c r="U7" s="36"/>
      <c r="V7" s="36"/>
      <c r="W7" s="36"/>
      <c r="X7" s="36"/>
      <c r="Y7" s="36"/>
      <c r="Z7" s="36">
        <v>1</v>
      </c>
      <c r="AA7" s="36">
        <v>1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36"/>
      <c r="AV7" s="36"/>
      <c r="AW7" s="40"/>
    </row>
    <row r="8" spans="1:49" ht="12.75" customHeight="1" thickBot="1">
      <c r="A8" s="8"/>
      <c r="B8" s="10"/>
      <c r="C8" s="11">
        <f>SUM(Kaavat!C7:H7)</f>
        <v>3812</v>
      </c>
      <c r="D8" s="11"/>
      <c r="E8" s="12"/>
      <c r="F8" s="37">
        <v>769</v>
      </c>
      <c r="G8" s="49">
        <v>757</v>
      </c>
      <c r="H8" s="37"/>
      <c r="I8" s="37"/>
      <c r="J8" s="56">
        <v>748</v>
      </c>
      <c r="K8" s="37">
        <v>759</v>
      </c>
      <c r="L8" s="37"/>
      <c r="M8" s="37"/>
      <c r="N8" s="37"/>
      <c r="O8" s="37"/>
      <c r="P8" s="37"/>
      <c r="Q8" s="37"/>
      <c r="R8" s="37"/>
      <c r="S8" s="52"/>
      <c r="T8" s="37"/>
      <c r="U8" s="37"/>
      <c r="V8" s="37"/>
      <c r="W8" s="37"/>
      <c r="X8" s="37"/>
      <c r="Y8" s="37"/>
      <c r="Z8" s="37">
        <v>753</v>
      </c>
      <c r="AA8" s="37">
        <v>774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37"/>
      <c r="AV8" s="37"/>
      <c r="AW8" s="40"/>
    </row>
    <row r="9" spans="1:49" ht="12.75" customHeight="1">
      <c r="A9" s="8"/>
      <c r="B9" s="6" t="s">
        <v>9</v>
      </c>
      <c r="C9" s="25">
        <f>IF(COUNT(F9:AV9)&gt;4,SMALL(F9:AV9,1)+SMALL(F9:AV9,2)+SMALL(F9:AV9,3)+SMALL(F9:AV9,4)+SMALL(F9:AV9,5),SUM(F9:AV9))</f>
        <v>0</v>
      </c>
      <c r="D9" s="25">
        <f>IF(COUNT(F9:AV9)&gt;5,5,COUNT(F9:AV9))</f>
        <v>0</v>
      </c>
      <c r="E9" s="26">
        <f>IF(COUNT(F9:AV9)&gt;4,SMALL(F9:AV9,5),MAX(F9:AV9))</f>
        <v>0</v>
      </c>
      <c r="F9" s="36"/>
      <c r="G9" s="50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36"/>
      <c r="AV9" s="36"/>
      <c r="AW9" s="40"/>
    </row>
    <row r="10" spans="1:49" ht="12.75" customHeight="1" thickBot="1">
      <c r="A10" s="8"/>
      <c r="B10" s="10"/>
      <c r="C10" s="11">
        <f>SUM(Kaavat!C9:H9)</f>
        <v>0</v>
      </c>
      <c r="D10" s="11"/>
      <c r="E10" s="12"/>
      <c r="F10" s="37"/>
      <c r="G10" s="4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37"/>
      <c r="AV10" s="37"/>
      <c r="AW10" s="40"/>
    </row>
    <row r="11" spans="1:49" ht="12.75" customHeight="1">
      <c r="A11" s="8"/>
      <c r="B11" s="6" t="s">
        <v>15</v>
      </c>
      <c r="C11" s="25">
        <f>IF(COUNT(F11:AV11)&gt;4,SMALL(F11:AV11,1)+SMALL(F11:AV11,2)+SMALL(F11:AV11,3)+SMALL(F11:AV11,4)+SMALL(F11:AV11,5),SUM(F11:AV11))</f>
        <v>10</v>
      </c>
      <c r="D11" s="25">
        <f>IF(COUNT(F11:AV11)&gt;5,5,COUNT(F11:AV11))</f>
        <v>5</v>
      </c>
      <c r="E11" s="26">
        <f>IF(COUNT(F11:AV11)&gt;4,SMALL(F11:AV11,5),MAX(F11:AV11))</f>
        <v>2</v>
      </c>
      <c r="F11" s="36"/>
      <c r="G11" s="50"/>
      <c r="H11" s="36"/>
      <c r="I11" s="36"/>
      <c r="J11" s="36"/>
      <c r="K11" s="36"/>
      <c r="L11" s="55">
        <v>3</v>
      </c>
      <c r="M11" s="55">
        <v>3</v>
      </c>
      <c r="N11" s="36">
        <v>2</v>
      </c>
      <c r="O11" s="36">
        <v>2</v>
      </c>
      <c r="P11" s="36">
        <v>2</v>
      </c>
      <c r="Q11" s="53">
        <v>2</v>
      </c>
      <c r="R11" s="55">
        <v>3</v>
      </c>
      <c r="S11" s="55">
        <v>2</v>
      </c>
      <c r="T11" s="55">
        <v>3</v>
      </c>
      <c r="U11" s="55">
        <v>2</v>
      </c>
      <c r="V11" s="36">
        <v>2</v>
      </c>
      <c r="W11" s="36">
        <v>2</v>
      </c>
      <c r="X11" s="36"/>
      <c r="Y11" s="36"/>
      <c r="Z11" s="36"/>
      <c r="AA11" s="36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36"/>
      <c r="AV11" s="36"/>
      <c r="AW11" s="40"/>
    </row>
    <row r="12" spans="1:49" ht="12.75" customHeight="1" thickBot="1">
      <c r="A12" s="8"/>
      <c r="B12" s="10"/>
      <c r="C12" s="11">
        <f>SUM(Kaavat!C11:H11)</f>
        <v>3420</v>
      </c>
      <c r="D12" s="11"/>
      <c r="E12" s="12"/>
      <c r="F12" s="37"/>
      <c r="G12" s="49"/>
      <c r="H12" s="37"/>
      <c r="I12" s="37"/>
      <c r="J12" s="37"/>
      <c r="K12" s="37"/>
      <c r="L12" s="56">
        <v>659</v>
      </c>
      <c r="M12" s="56">
        <v>655</v>
      </c>
      <c r="N12" s="37">
        <v>702</v>
      </c>
      <c r="O12" s="37">
        <v>712</v>
      </c>
      <c r="P12" s="37">
        <v>670</v>
      </c>
      <c r="Q12" s="54">
        <v>611</v>
      </c>
      <c r="R12" s="56">
        <v>639</v>
      </c>
      <c r="S12" s="56">
        <v>647</v>
      </c>
      <c r="T12" s="56">
        <v>609</v>
      </c>
      <c r="U12" s="56">
        <v>617</v>
      </c>
      <c r="V12" s="37">
        <v>665</v>
      </c>
      <c r="W12" s="37">
        <v>671</v>
      </c>
      <c r="X12" s="37"/>
      <c r="Y12" s="37"/>
      <c r="Z12" s="37"/>
      <c r="AA12" s="37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37"/>
      <c r="AV12" s="37"/>
      <c r="AW12" s="40"/>
    </row>
    <row r="13" spans="1:49" ht="12.75" customHeight="1">
      <c r="A13" s="8"/>
      <c r="B13" s="6" t="s">
        <v>10</v>
      </c>
      <c r="C13" s="25">
        <f>IF(COUNT(F13:AV13)&gt;4,SMALL(F13:AV13,1)+SMALL(F13:AV13,2)+SMALL(F13:AV13,3)+SMALL(F13:AV13,4)+SMALL(F13:AV13,5),SUM(F13:AV13))</f>
        <v>8</v>
      </c>
      <c r="D13" s="25">
        <f>IF(COUNT(F13:AV13)&gt;5,5,COUNT(F13:AV13))</f>
        <v>5</v>
      </c>
      <c r="E13" s="26">
        <f>IF(COUNT(F13:AV13)&gt;4,SMALL(F13:AV13,5),MAX(F13:AV13))</f>
        <v>2</v>
      </c>
      <c r="F13" s="59">
        <v>3</v>
      </c>
      <c r="G13" s="50">
        <v>2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>
        <v>2</v>
      </c>
      <c r="AA13" s="36">
        <v>2</v>
      </c>
      <c r="AB13" s="44">
        <v>1</v>
      </c>
      <c r="AC13" s="44">
        <v>1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36"/>
      <c r="AV13" s="36"/>
      <c r="AW13" s="40"/>
    </row>
    <row r="14" spans="1:49" ht="12.75" customHeight="1" thickBot="1">
      <c r="A14" s="8"/>
      <c r="B14" s="10"/>
      <c r="C14" s="11">
        <f>SUM(Kaavat!C13:H13)</f>
        <v>3373</v>
      </c>
      <c r="D14" s="11"/>
      <c r="E14" s="12"/>
      <c r="F14" s="60">
        <v>685</v>
      </c>
      <c r="G14" s="49">
        <v>680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>
        <v>684</v>
      </c>
      <c r="AA14" s="37">
        <v>678</v>
      </c>
      <c r="AB14" s="45">
        <v>641</v>
      </c>
      <c r="AC14" s="45">
        <v>690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37"/>
      <c r="AV14" s="37"/>
      <c r="AW14" s="40"/>
    </row>
    <row r="15" spans="1:49" ht="12.75" customHeight="1">
      <c r="A15" s="8"/>
      <c r="B15" s="6" t="s">
        <v>27</v>
      </c>
      <c r="C15" s="25">
        <f>IF(COUNT(F15:AV15)&gt;4,SMALL(F15:AV15,1)+SMALL(F15:AV15,2)+SMALL(F15:AV15,3)+SMALL(F15:AV15,4)+SMALL(F15:AV15,5),SUM(F15:AV15))</f>
        <v>2</v>
      </c>
      <c r="D15" s="25">
        <f>IF(COUNT(F15:AV15)&gt;5,5,COUNT(F15:AV15))</f>
        <v>2</v>
      </c>
      <c r="E15" s="26">
        <f>IF(COUNT(F15:AV15)&gt;4,SMALL(F15:AV15,5),MAX(F15:AV15))</f>
        <v>1</v>
      </c>
      <c r="F15" s="50"/>
      <c r="G15" s="5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36">
        <v>1</v>
      </c>
      <c r="Z15" s="36"/>
      <c r="AA15" s="36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36"/>
      <c r="AV15" s="36"/>
      <c r="AW15" s="40"/>
    </row>
    <row r="16" spans="1:49" ht="12.75" customHeight="1" thickBot="1">
      <c r="A16" s="8"/>
      <c r="B16" s="10"/>
      <c r="C16" s="11">
        <f>SUM(Kaavat!C15:H15)</f>
        <v>1311</v>
      </c>
      <c r="D16" s="11"/>
      <c r="E16" s="12"/>
      <c r="F16" s="49"/>
      <c r="G16" s="4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>
        <v>649</v>
      </c>
      <c r="Y16" s="37">
        <v>662</v>
      </c>
      <c r="Z16" s="37"/>
      <c r="AA16" s="37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37"/>
      <c r="AV16" s="37"/>
      <c r="AW16" s="40"/>
    </row>
    <row r="17" spans="1:49" ht="12.75" customHeight="1">
      <c r="A17" s="8"/>
      <c r="B17" s="6" t="s">
        <v>13</v>
      </c>
      <c r="C17" s="25">
        <f>IF(COUNT(F17:AV17)&gt;4,SMALL(F17:AV17,1)+SMALL(F17:AV17,2)+SMALL(F17:AV17,3)+SMALL(F17:AV17,4)+SMALL(F17:AV17,5),SUM(F17:AV17))</f>
        <v>5</v>
      </c>
      <c r="D17" s="25">
        <f>IF(COUNT(F17:AV17)&gt;5,5,COUNT(F17:AV17))</f>
        <v>5</v>
      </c>
      <c r="E17" s="26">
        <f>IF(COUNT(F17:AV17)&gt;4,SMALL(F17:AV17,5),MAX(F17:AV17))</f>
        <v>1</v>
      </c>
      <c r="F17" s="50"/>
      <c r="G17" s="50"/>
      <c r="H17" s="53"/>
      <c r="I17" s="36"/>
      <c r="J17" s="53"/>
      <c r="K17" s="53"/>
      <c r="L17" s="36">
        <v>1</v>
      </c>
      <c r="M17" s="36">
        <v>1</v>
      </c>
      <c r="N17" s="36">
        <v>1</v>
      </c>
      <c r="O17" s="36">
        <v>1</v>
      </c>
      <c r="P17" s="36"/>
      <c r="Q17" s="36"/>
      <c r="R17" s="36">
        <v>1</v>
      </c>
      <c r="S17" s="55">
        <v>1</v>
      </c>
      <c r="T17" s="55">
        <v>1</v>
      </c>
      <c r="U17" s="36"/>
      <c r="V17" s="55">
        <v>1</v>
      </c>
      <c r="W17" s="55">
        <v>1</v>
      </c>
      <c r="X17" s="36"/>
      <c r="Y17" s="36"/>
      <c r="Z17" s="36"/>
      <c r="AA17" s="36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36"/>
      <c r="AV17" s="36"/>
      <c r="AW17" s="40"/>
    </row>
    <row r="18" spans="1:49" ht="12.75" customHeight="1" thickBot="1">
      <c r="A18" s="8"/>
      <c r="B18" s="10"/>
      <c r="C18" s="11">
        <f>SUM(Kaavat!C17:H17)</f>
        <v>3698</v>
      </c>
      <c r="D18" s="11"/>
      <c r="E18" s="12"/>
      <c r="F18" s="49"/>
      <c r="G18" s="49"/>
      <c r="H18" s="54"/>
      <c r="I18" s="37"/>
      <c r="J18" s="54"/>
      <c r="K18" s="54"/>
      <c r="L18" s="37">
        <v>730</v>
      </c>
      <c r="M18" s="37">
        <v>762</v>
      </c>
      <c r="N18" s="37">
        <v>730</v>
      </c>
      <c r="O18" s="37">
        <v>734</v>
      </c>
      <c r="P18" s="37"/>
      <c r="Q18" s="37"/>
      <c r="R18" s="37">
        <v>742</v>
      </c>
      <c r="S18" s="56">
        <v>712</v>
      </c>
      <c r="T18" s="56">
        <v>709</v>
      </c>
      <c r="U18" s="37"/>
      <c r="V18" s="56">
        <v>727</v>
      </c>
      <c r="W18" s="56">
        <v>711</v>
      </c>
      <c r="X18" s="37"/>
      <c r="Y18" s="37"/>
      <c r="Z18" s="37"/>
      <c r="AA18" s="37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37"/>
      <c r="AV18" s="37"/>
      <c r="AW18" s="40"/>
    </row>
    <row r="19" spans="1:49" ht="12.75" customHeight="1">
      <c r="A19" s="8"/>
      <c r="B19" s="6" t="s">
        <v>30</v>
      </c>
      <c r="C19" s="25">
        <f>IF(COUNT(F19:AV19)&gt;4,SMALL(F19:AV19,1)+SMALL(F19:AV19,2)+SMALL(F19:AV19,3)+SMALL(F19:AV19,4)+SMALL(F19:AV19,5),SUM(F19:AV19))</f>
        <v>5</v>
      </c>
      <c r="D19" s="25">
        <f>IF(COUNT(F19:AV19)&gt;5,5,COUNT(F19:AV19))</f>
        <v>5</v>
      </c>
      <c r="E19" s="26">
        <f>IF(COUNT(F19:AV19)&gt;4,SMALL(F19:AV19,5),MAX(F19:AV19))</f>
        <v>1</v>
      </c>
      <c r="F19" s="50"/>
      <c r="G19" s="50"/>
      <c r="H19" s="36">
        <v>1</v>
      </c>
      <c r="I19" s="55">
        <v>1</v>
      </c>
      <c r="J19" s="36"/>
      <c r="K19" s="36"/>
      <c r="L19" s="55">
        <v>2</v>
      </c>
      <c r="M19" s="55">
        <v>2</v>
      </c>
      <c r="N19" s="36"/>
      <c r="O19" s="36"/>
      <c r="P19" s="36">
        <v>1</v>
      </c>
      <c r="Q19" s="55">
        <v>1</v>
      </c>
      <c r="R19" s="55">
        <v>2</v>
      </c>
      <c r="S19" s="55">
        <v>3</v>
      </c>
      <c r="T19" s="55">
        <v>2</v>
      </c>
      <c r="U19" s="36">
        <v>1</v>
      </c>
      <c r="V19" s="36"/>
      <c r="W19" s="36"/>
      <c r="X19" s="36"/>
      <c r="Y19" s="36"/>
      <c r="Z19" s="36"/>
      <c r="AA19" s="36"/>
      <c r="AB19" s="44"/>
      <c r="AC19" s="44"/>
      <c r="AD19" s="44">
        <v>1</v>
      </c>
      <c r="AE19" s="44">
        <v>1</v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36"/>
      <c r="AV19" s="36"/>
      <c r="AW19" s="40"/>
    </row>
    <row r="20" spans="1:49" ht="12.75" customHeight="1" thickBot="1">
      <c r="A20" s="8"/>
      <c r="B20" s="10"/>
      <c r="C20" s="11">
        <f>SUM(Kaavat!C19:H19)</f>
        <v>3414</v>
      </c>
      <c r="D20" s="11"/>
      <c r="E20" s="12"/>
      <c r="F20" s="49"/>
      <c r="G20" s="49"/>
      <c r="H20" s="37">
        <v>677</v>
      </c>
      <c r="I20" s="56">
        <v>643</v>
      </c>
      <c r="J20" s="37"/>
      <c r="K20" s="37"/>
      <c r="L20" s="56">
        <v>662</v>
      </c>
      <c r="M20" s="56">
        <v>674</v>
      </c>
      <c r="N20" s="37"/>
      <c r="O20" s="37"/>
      <c r="P20" s="37">
        <v>682</v>
      </c>
      <c r="Q20" s="56">
        <v>634</v>
      </c>
      <c r="R20" s="56">
        <v>651</v>
      </c>
      <c r="S20" s="56">
        <v>605</v>
      </c>
      <c r="T20" s="56">
        <v>632</v>
      </c>
      <c r="U20" s="37">
        <v>676</v>
      </c>
      <c r="V20" s="37"/>
      <c r="W20" s="37"/>
      <c r="X20" s="37"/>
      <c r="Y20" s="37"/>
      <c r="Z20" s="37"/>
      <c r="AA20" s="37"/>
      <c r="AB20" s="45"/>
      <c r="AC20" s="45"/>
      <c r="AD20" s="45">
        <v>668</v>
      </c>
      <c r="AE20" s="45">
        <v>711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37"/>
      <c r="AV20" s="37"/>
      <c r="AW20" s="40"/>
    </row>
    <row r="21" spans="1:49" ht="12.75" customHeight="1">
      <c r="A21" s="8"/>
      <c r="B21" s="38" t="s">
        <v>14</v>
      </c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50"/>
      <c r="G21" s="50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36"/>
      <c r="AV21" s="36"/>
      <c r="AW21" s="40"/>
    </row>
    <row r="22" spans="1:49" ht="12.75" customHeight="1" thickBot="1">
      <c r="A22" s="8"/>
      <c r="B22" s="10"/>
      <c r="C22" s="11">
        <f>SUM(Kaavat!C21:H21)</f>
        <v>0</v>
      </c>
      <c r="D22" s="11"/>
      <c r="E22" s="12"/>
      <c r="F22" s="49"/>
      <c r="G22" s="4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37"/>
      <c r="AV22" s="37"/>
      <c r="AW22" s="40"/>
    </row>
    <row r="23" spans="1:49" ht="12.75" customHeight="1">
      <c r="A23" s="8"/>
      <c r="B23" s="6" t="s">
        <v>19</v>
      </c>
      <c r="C23" s="25">
        <f>IF(COUNT(F23:AV23)&gt;4,SMALL(F23:AV23,1)+SMALL(F23:AV23,2)+SMALL(F23:AV23,3)+SMALL(F23:AV23,4)+SMALL(F23:AV23,5),SUM(F23:AV23))</f>
        <v>6</v>
      </c>
      <c r="D23" s="25">
        <f>IF(COUNT(F23:AV23)&gt;5,5,COUNT(F23:AV23))</f>
        <v>3</v>
      </c>
      <c r="E23" s="26">
        <f>IF(COUNT(F23:AV23)&gt;4,SMALL(F23:AV23,5),MAX(F23:AV23))</f>
        <v>2</v>
      </c>
      <c r="F23" s="50">
        <v>2</v>
      </c>
      <c r="G23" s="50"/>
      <c r="H23" s="36"/>
      <c r="I23" s="36"/>
      <c r="J23" s="36">
        <v>2</v>
      </c>
      <c r="K23" s="36">
        <v>2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36"/>
      <c r="AV23" s="36"/>
      <c r="AW23" s="40"/>
    </row>
    <row r="24" spans="1:49" ht="12.75" customHeight="1" thickBot="1">
      <c r="A24" s="8"/>
      <c r="B24" s="10"/>
      <c r="C24" s="11">
        <f>SUM(Kaavat!C23:H23)</f>
        <v>2152</v>
      </c>
      <c r="D24" s="11"/>
      <c r="E24" s="12"/>
      <c r="F24" s="49">
        <v>694</v>
      </c>
      <c r="G24" s="49"/>
      <c r="H24" s="37"/>
      <c r="I24" s="37"/>
      <c r="J24" s="37">
        <v>704</v>
      </c>
      <c r="K24" s="37">
        <v>754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37"/>
      <c r="AV24" s="37"/>
      <c r="AW24" s="40"/>
    </row>
    <row r="25" spans="1:49" ht="12.75" customHeight="1">
      <c r="A25" s="8"/>
      <c r="B25" s="6" t="s">
        <v>12</v>
      </c>
      <c r="C25" s="25">
        <f>IF(COUNT(F25:AV25)&gt;4,SMALL(F25:AV25,1)+SMALL(F25:AV25,2)+SMALL(F25:AV25,3)+SMALL(F25:AV25,4)+SMALL(F25:AV25,5),SUM(F25:AV25))</f>
        <v>0</v>
      </c>
      <c r="D25" s="25">
        <f>IF(COUNT(F25:AV25)&gt;5,5,COUNT(F25:AV25))</f>
        <v>0</v>
      </c>
      <c r="E25" s="26">
        <f>IF(COUNT(F25:AV25)&gt;4,SMALL(F25:AV25,5),MAX(F25:AV25))</f>
        <v>0</v>
      </c>
      <c r="F25" s="50"/>
      <c r="G25" s="50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36"/>
      <c r="AV25" s="36"/>
      <c r="AW25" s="40"/>
    </row>
    <row r="26" spans="1:49" ht="12.75" customHeight="1" thickBot="1">
      <c r="A26" s="8"/>
      <c r="B26" s="10"/>
      <c r="C26" s="11">
        <f>SUM(Kaavat!C25:H25)</f>
        <v>0</v>
      </c>
      <c r="D26" s="11"/>
      <c r="E26" s="12"/>
      <c r="F26" s="49"/>
      <c r="G26" s="4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37"/>
      <c r="AV26" s="37"/>
      <c r="AW26" s="40"/>
    </row>
    <row r="27" spans="1:49" ht="12.75" customHeight="1">
      <c r="A27" s="8"/>
      <c r="B27" s="6" t="s">
        <v>23</v>
      </c>
      <c r="C27" s="25">
        <f>IF(COUNT(F27:AV27)&gt;4,SMALL(F27:AV27,1)+SMALL(F27:AV27,2)+SMALL(F27:AV27,3)+SMALL(F27:AV27,4)+SMALL(F27:AV27,5),SUM(F27:AV27))</f>
        <v>10</v>
      </c>
      <c r="D27" s="25">
        <f>IF(COUNT(F27:AV27)&gt;5,5,COUNT(F27:AV27))</f>
        <v>4</v>
      </c>
      <c r="E27" s="26">
        <f>IF(COUNT(F27:AV27)&gt;4,SMALL(F27:AV27,5),MAX(F27:AV27))</f>
        <v>3</v>
      </c>
      <c r="F27" s="50"/>
      <c r="G27" s="50"/>
      <c r="H27" s="36"/>
      <c r="I27" s="36"/>
      <c r="J27" s="36"/>
      <c r="K27" s="36"/>
      <c r="L27" s="36"/>
      <c r="M27" s="36"/>
      <c r="N27" s="36">
        <v>3</v>
      </c>
      <c r="O27" s="36">
        <v>3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44"/>
      <c r="AC27" s="44"/>
      <c r="AD27" s="44">
        <v>2</v>
      </c>
      <c r="AE27" s="44">
        <v>2</v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36"/>
      <c r="AV27" s="36"/>
      <c r="AW27" s="40"/>
    </row>
    <row r="28" spans="1:49" ht="12.75" customHeight="1" thickBot="1">
      <c r="A28" s="8"/>
      <c r="B28" s="10"/>
      <c r="C28" s="11">
        <f>SUM(Kaavat!C27:H27)</f>
        <v>2408</v>
      </c>
      <c r="D28" s="11"/>
      <c r="E28" s="12"/>
      <c r="F28" s="49"/>
      <c r="G28" s="49"/>
      <c r="H28" s="37"/>
      <c r="I28" s="37"/>
      <c r="J28" s="37"/>
      <c r="K28" s="37"/>
      <c r="L28" s="37"/>
      <c r="M28" s="37"/>
      <c r="N28" s="37">
        <v>550</v>
      </c>
      <c r="O28" s="37">
        <v>561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5"/>
      <c r="AC28" s="45"/>
      <c r="AD28" s="45">
        <v>645</v>
      </c>
      <c r="AE28" s="45">
        <v>652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37"/>
      <c r="AV28" s="37"/>
      <c r="AW28" s="40"/>
    </row>
    <row r="29" spans="1:49" ht="12.75" customHeight="1">
      <c r="A29" s="8"/>
      <c r="B29" s="6" t="s">
        <v>31</v>
      </c>
      <c r="C29" s="25">
        <f>IF(COUNT(F29:AV29)&gt;4,SMALL(F29:AV29,1)+SMALL(F29:AV29,2)+SMALL(F29:AV29,3)+SMALL(F29:AV29,4)+SMALL(F29:AV29,5),SUM(F29:AV29))</f>
        <v>3</v>
      </c>
      <c r="D29" s="25">
        <f>IF(COUNT(F29:AV29)&gt;5,5,COUNT(F29:AV29))</f>
        <v>1</v>
      </c>
      <c r="E29" s="26">
        <f>IF(COUNT(F29:AV29)&gt;4,SMALL(F29:AV29,5),MAX(F29:AV29))</f>
        <v>3</v>
      </c>
      <c r="F29" s="50"/>
      <c r="G29" s="5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44"/>
      <c r="AC29" s="44"/>
      <c r="AD29" s="44"/>
      <c r="AE29" s="44">
        <v>3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36"/>
      <c r="AV29" s="36"/>
      <c r="AW29" s="40"/>
    </row>
    <row r="30" spans="1:49" ht="12.75" customHeight="1" thickBot="1">
      <c r="A30" s="8"/>
      <c r="B30" s="10"/>
      <c r="C30" s="11">
        <f>SUM(Kaavat!C29:H29)</f>
        <v>631</v>
      </c>
      <c r="D30" s="11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45"/>
      <c r="AC30" s="45"/>
      <c r="AD30" s="45"/>
      <c r="AE30" s="45">
        <v>631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37"/>
      <c r="AV30" s="37"/>
      <c r="AW30" s="40"/>
    </row>
    <row r="31" spans="1:49" ht="12.75" customHeight="1">
      <c r="A31" s="8"/>
      <c r="B31" s="6" t="s">
        <v>20</v>
      </c>
      <c r="C31" s="25">
        <f>IF(COUNT(F31:AV31)&gt;4,SMALL(F31:AV31,1)+SMALL(F31:AV31,2)+SMALL(F31:AV31,3)+SMALL(F31:AV31,4)+SMALL(F31:AV31,5),SUM(F31:AV31))</f>
        <v>6</v>
      </c>
      <c r="D31" s="25">
        <f>IF(COUNT(F31:AV31)&gt;5,5,COUNT(F31:AV31))</f>
        <v>2</v>
      </c>
      <c r="E31" s="26">
        <f>IF(COUNT(F31:AV31)&gt;4,SMALL(F31:AV31,5),MAX(F31:AV31))</f>
        <v>3</v>
      </c>
      <c r="F31" s="50"/>
      <c r="G31" s="50"/>
      <c r="H31" s="36"/>
      <c r="I31" s="36"/>
      <c r="J31" s="36">
        <v>3</v>
      </c>
      <c r="K31" s="36">
        <v>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36"/>
      <c r="AV31" s="36"/>
      <c r="AW31" s="40"/>
    </row>
    <row r="32" spans="1:49" ht="12.75" customHeight="1" thickBot="1">
      <c r="A32" s="8"/>
      <c r="B32" s="10"/>
      <c r="C32" s="11">
        <f>SUM(Kaavat!C31:H31)</f>
        <v>1251</v>
      </c>
      <c r="D32" s="11"/>
      <c r="E32" s="12"/>
      <c r="F32" s="49"/>
      <c r="G32" s="49"/>
      <c r="H32" s="37"/>
      <c r="I32" s="37"/>
      <c r="J32" s="37">
        <v>618</v>
      </c>
      <c r="K32" s="37">
        <v>633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37"/>
      <c r="AV32" s="37"/>
      <c r="AW32" s="40"/>
    </row>
    <row r="33" spans="1:49" ht="12.75" customHeight="1">
      <c r="A33" s="8"/>
      <c r="B33" s="6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7"/>
      <c r="G33" s="4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36"/>
      <c r="AV33" s="36"/>
      <c r="AW33" s="41"/>
    </row>
    <row r="34" spans="1:49" ht="12.75" customHeight="1" thickBot="1">
      <c r="A34" s="8"/>
      <c r="B34" s="10"/>
      <c r="C34" s="11">
        <f>SUM(Kaavat!C33:H33)</f>
        <v>0</v>
      </c>
      <c r="D34" s="11"/>
      <c r="E34" s="12"/>
      <c r="F34" s="46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37"/>
      <c r="AV34" s="37"/>
      <c r="AW34" s="41"/>
    </row>
    <row r="35" spans="1:49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7"/>
      <c r="G35" s="47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36"/>
      <c r="AV35" s="36"/>
      <c r="AW35" s="40"/>
    </row>
    <row r="36" spans="1:49" ht="12.75" customHeight="1" thickBot="1">
      <c r="A36" s="8"/>
      <c r="B36" s="10"/>
      <c r="C36" s="11">
        <f>SUM(Kaavat!C35:H35)</f>
        <v>0</v>
      </c>
      <c r="D36" s="11"/>
      <c r="E36" s="12"/>
      <c r="F36" s="46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37"/>
      <c r="AV36" s="37"/>
      <c r="AW36" s="40"/>
    </row>
    <row r="37" spans="1:49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7"/>
      <c r="G37" s="4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36"/>
      <c r="AV37" s="36"/>
      <c r="AW37" s="40"/>
    </row>
    <row r="38" spans="1:49" ht="12.75" customHeight="1" thickBot="1">
      <c r="A38" s="7"/>
      <c r="B38" s="10"/>
      <c r="C38" s="11">
        <f>SUM(Kaavat!C37:H37)</f>
        <v>0</v>
      </c>
      <c r="D38" s="11"/>
      <c r="E38" s="12"/>
      <c r="F38" s="46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37"/>
      <c r="AV38" s="37"/>
      <c r="AW38" s="40"/>
    </row>
    <row r="39" spans="1:49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7"/>
      <c r="G39" s="47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36"/>
      <c r="AV39" s="36"/>
      <c r="AW39" s="40"/>
    </row>
    <row r="40" spans="1:49" ht="12.75" customHeight="1" thickBot="1">
      <c r="A40" s="7"/>
      <c r="B40" s="10"/>
      <c r="C40" s="11">
        <f>SUM(Kaavat!C39:H39)</f>
        <v>0</v>
      </c>
      <c r="D40" s="11"/>
      <c r="E40" s="12"/>
      <c r="F40" s="46"/>
      <c r="G40" s="46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37"/>
      <c r="AV40" s="37"/>
      <c r="AW40" s="40"/>
    </row>
    <row r="41" spans="1:49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42"/>
      <c r="G41" s="47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36"/>
      <c r="AV41" s="36"/>
      <c r="AW41" s="40"/>
    </row>
    <row r="42" spans="1:49" ht="12.75" customHeight="1" thickBot="1">
      <c r="A42" s="7"/>
      <c r="B42" s="10"/>
      <c r="C42" s="11">
        <f>SUM(Kaavat!C41:H41)</f>
        <v>0</v>
      </c>
      <c r="D42" s="11"/>
      <c r="E42" s="12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37"/>
      <c r="AV42" s="37"/>
      <c r="AW42" s="40"/>
    </row>
    <row r="43" spans="1:49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7"/>
      <c r="G43" s="43"/>
      <c r="H43" s="42"/>
      <c r="I43" s="42"/>
      <c r="J43" s="42"/>
      <c r="K43" s="42"/>
      <c r="L43" s="4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36"/>
      <c r="AV43" s="36"/>
      <c r="AW43" s="40"/>
    </row>
    <row r="44" spans="1:49" ht="12.75" customHeight="1" thickBot="1">
      <c r="A44" s="7"/>
      <c r="B44" s="10"/>
      <c r="C44" s="11">
        <f>SUM(Kaavat!C43:H43)</f>
        <v>0</v>
      </c>
      <c r="D44" s="11"/>
      <c r="E44" s="12"/>
      <c r="F44" s="46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37"/>
      <c r="AV44" s="37"/>
      <c r="AW44" s="40"/>
    </row>
    <row r="45" spans="1:49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7"/>
      <c r="G45" s="47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36"/>
      <c r="AV45" s="36"/>
      <c r="AW45" s="40"/>
    </row>
    <row r="46" spans="1:49" ht="12.75" customHeight="1" thickBot="1">
      <c r="A46" s="7"/>
      <c r="B46" s="10"/>
      <c r="C46" s="11">
        <f>SUM(Kaavat!C45:H45)</f>
        <v>0</v>
      </c>
      <c r="D46" s="11"/>
      <c r="E46" s="12"/>
      <c r="F46" s="46"/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37"/>
      <c r="AV46" s="37"/>
      <c r="AW46" s="40"/>
    </row>
    <row r="47" spans="1:49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7"/>
      <c r="G47" s="47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36"/>
      <c r="AV47" s="36"/>
      <c r="AW47" s="40"/>
    </row>
    <row r="48" spans="1:49" ht="12.75" customHeight="1" thickBot="1">
      <c r="A48" s="7"/>
      <c r="B48" s="10"/>
      <c r="C48" s="11">
        <f>SUM(Kaavat!C47:H47)</f>
        <v>0</v>
      </c>
      <c r="D48" s="11"/>
      <c r="E48" s="12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37"/>
      <c r="AV48" s="37"/>
      <c r="AW48" s="40"/>
    </row>
    <row r="49" spans="1:49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4"/>
      <c r="G49" s="4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36"/>
      <c r="AV49" s="36"/>
      <c r="AW49" s="40"/>
    </row>
    <row r="50" spans="1:49" ht="12.75" customHeight="1" thickBot="1">
      <c r="A50" s="7"/>
      <c r="B50" s="10"/>
      <c r="C50" s="11">
        <f>SUM(Kaavat!C49:H49)</f>
        <v>0</v>
      </c>
      <c r="D50" s="11"/>
      <c r="E50" s="12"/>
      <c r="F50" s="45"/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37"/>
      <c r="AV50" s="37"/>
      <c r="AW50" s="40"/>
    </row>
    <row r="51" spans="1:49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44"/>
      <c r="G51" s="47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36"/>
      <c r="AV51" s="36"/>
      <c r="AW51" s="41"/>
    </row>
    <row r="52" spans="1:49" ht="12.75" customHeight="1" thickBot="1">
      <c r="A52" s="7"/>
      <c r="B52" s="10"/>
      <c r="C52" s="11">
        <f>SUM(Kaavat!C51:H51)</f>
        <v>0</v>
      </c>
      <c r="D52" s="11"/>
      <c r="E52" s="12"/>
      <c r="F52" s="45"/>
      <c r="G52" s="46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37"/>
      <c r="AV52" s="37"/>
      <c r="AW52" s="41"/>
    </row>
    <row r="53" spans="1:49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44"/>
      <c r="G53" s="47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36"/>
      <c r="AV53" s="36"/>
      <c r="AW53" s="40"/>
    </row>
    <row r="54" spans="1:49" ht="12.75" customHeight="1" thickBot="1">
      <c r="A54" s="7"/>
      <c r="B54" s="10"/>
      <c r="C54" s="11">
        <f>SUM(Kaavat!C53:H53)</f>
        <v>0</v>
      </c>
      <c r="D54" s="11"/>
      <c r="E54" s="12"/>
      <c r="F54" s="45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37"/>
      <c r="AV54" s="37"/>
      <c r="AW54" s="40"/>
    </row>
    <row r="55" spans="1:49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44"/>
      <c r="G55" s="47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36"/>
      <c r="AV55" s="36"/>
      <c r="AW55" s="40"/>
    </row>
    <row r="56" spans="1:49" ht="12.75" customHeight="1" thickBot="1">
      <c r="A56" s="7"/>
      <c r="B56" s="10"/>
      <c r="C56" s="11">
        <f>SUM(Kaavat!C55:H55)</f>
        <v>0</v>
      </c>
      <c r="D56" s="11"/>
      <c r="E56" s="12"/>
      <c r="F56" s="45"/>
      <c r="G56" s="46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37"/>
      <c r="AV56" s="37"/>
      <c r="AW56" s="40"/>
    </row>
    <row r="57" spans="1:49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44"/>
      <c r="G57" s="4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36"/>
      <c r="AV57" s="36"/>
      <c r="AW57" s="40"/>
    </row>
    <row r="58" spans="1:49" ht="12.75" customHeight="1" thickBot="1">
      <c r="A58" s="7"/>
      <c r="B58" s="10"/>
      <c r="C58" s="11">
        <f>SUM(Kaavat!C57:H57)</f>
        <v>0</v>
      </c>
      <c r="D58" s="11"/>
      <c r="E58" s="12"/>
      <c r="F58" s="45"/>
      <c r="G58" s="46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37"/>
      <c r="AV58" s="37"/>
      <c r="AW58" s="40"/>
    </row>
    <row r="59" spans="1:49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44"/>
      <c r="G59" s="47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36"/>
      <c r="AV59" s="36"/>
      <c r="AW59" s="40"/>
    </row>
    <row r="60" spans="1:49" ht="12.75" customHeight="1" thickBot="1">
      <c r="A60" s="7"/>
      <c r="B60" s="10"/>
      <c r="C60" s="11">
        <f>SUM(Kaavat!C59:H59)</f>
        <v>0</v>
      </c>
      <c r="D60" s="11"/>
      <c r="E60" s="12"/>
      <c r="F60" s="45"/>
      <c r="G60" s="4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37"/>
      <c r="AV60" s="37"/>
      <c r="AW60" s="40"/>
    </row>
    <row r="61" spans="1:49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44"/>
      <c r="G61" s="47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36"/>
      <c r="AV61" s="36"/>
      <c r="AW61" s="40"/>
    </row>
    <row r="62" spans="1:49" ht="12.75" customHeight="1" thickBot="1">
      <c r="A62" s="7"/>
      <c r="B62" s="10"/>
      <c r="C62" s="11">
        <f>SUM(Kaavat!C61:H61)</f>
        <v>0</v>
      </c>
      <c r="D62" s="11"/>
      <c r="E62" s="12"/>
      <c r="F62" s="45"/>
      <c r="G62" s="4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37"/>
      <c r="AV62" s="37"/>
      <c r="AW62" s="40"/>
    </row>
    <row r="63" spans="1:49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44"/>
      <c r="G63" s="47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36"/>
      <c r="AV63" s="36"/>
      <c r="AW63" s="40"/>
    </row>
    <row r="64" spans="1:49" ht="12.75" customHeight="1" thickBot="1">
      <c r="A64" s="7"/>
      <c r="B64" s="10"/>
      <c r="C64" s="11">
        <f>SUM(Kaavat!C63:H63)</f>
        <v>0</v>
      </c>
      <c r="D64" s="11"/>
      <c r="E64" s="12"/>
      <c r="F64" s="45"/>
      <c r="G64" s="46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37"/>
      <c r="AV64" s="37"/>
      <c r="AW64" s="40"/>
    </row>
    <row r="65" spans="1:49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44"/>
      <c r="G65" s="47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36"/>
      <c r="AV65" s="36"/>
      <c r="AW65" s="40"/>
    </row>
    <row r="66" spans="1:49" ht="12.75" customHeight="1" thickBot="1">
      <c r="A66" s="7"/>
      <c r="B66" s="10"/>
      <c r="C66" s="11">
        <f>SUM(Kaavat!C65:H65)</f>
        <v>0</v>
      </c>
      <c r="D66" s="11"/>
      <c r="E66" s="12"/>
      <c r="F66" s="45"/>
      <c r="G66" s="46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37"/>
      <c r="AV66" s="37"/>
      <c r="AW66" s="40"/>
    </row>
    <row r="67" spans="1:49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44"/>
      <c r="G67" s="47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36"/>
      <c r="AV67" s="36"/>
      <c r="AW67" s="40"/>
    </row>
    <row r="68" spans="1:49" ht="12.75" customHeight="1" thickBot="1">
      <c r="A68" s="7"/>
      <c r="B68" s="10"/>
      <c r="C68" s="11">
        <f>SUM(Kaavat!C67:H67)</f>
        <v>0</v>
      </c>
      <c r="D68" s="11"/>
      <c r="E68" s="12"/>
      <c r="F68" s="45"/>
      <c r="G68" s="46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37"/>
      <c r="AV68" s="37"/>
      <c r="AW68" s="40"/>
    </row>
    <row r="69" spans="1:49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44"/>
      <c r="G69" s="47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36"/>
      <c r="AV69" s="36"/>
      <c r="AW69" s="40"/>
    </row>
    <row r="70" spans="1:49" ht="12.75" customHeight="1" thickBot="1">
      <c r="A70" s="7"/>
      <c r="B70" s="10"/>
      <c r="C70" s="11">
        <f>SUM(Kaavat!C69:H69)</f>
        <v>0</v>
      </c>
      <c r="D70" s="11"/>
      <c r="E70" s="12"/>
      <c r="F70" s="45"/>
      <c r="G70" s="46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37"/>
      <c r="AV70" s="37"/>
      <c r="AW70" s="40"/>
    </row>
    <row r="71" spans="1:49" ht="12.75" customHeight="1">
      <c r="A71" s="8"/>
      <c r="B71" s="9"/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44"/>
      <c r="G71" s="47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36"/>
      <c r="AV71" s="36"/>
      <c r="AW71" s="40"/>
    </row>
    <row r="72" spans="1:49" ht="12.75" customHeight="1" thickBot="1">
      <c r="A72" s="7"/>
      <c r="B72" s="10"/>
      <c r="C72" s="11">
        <f>SUM(Kaavat!C71:H71)</f>
        <v>0</v>
      </c>
      <c r="D72" s="11"/>
      <c r="E72" s="12"/>
      <c r="F72" s="45"/>
      <c r="G72" s="46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37"/>
      <c r="AV72" s="37"/>
      <c r="AW72" s="40"/>
    </row>
    <row r="73" spans="1:49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44"/>
      <c r="G73" s="4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36"/>
      <c r="AV73" s="36"/>
      <c r="AW73" s="40"/>
    </row>
    <row r="74" spans="1:49" ht="12.75" customHeight="1" thickBot="1">
      <c r="A74" s="7"/>
      <c r="B74" s="10"/>
      <c r="C74" s="11">
        <f>SUM(Kaavat!C73:H73)</f>
        <v>0</v>
      </c>
      <c r="D74" s="11"/>
      <c r="E74" s="12"/>
      <c r="F74" s="45"/>
      <c r="G74" s="46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37"/>
      <c r="AV74" s="37"/>
      <c r="AW74" s="40"/>
    </row>
    <row r="75" spans="1:49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4"/>
      <c r="G75" s="4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36"/>
      <c r="AV75" s="36"/>
      <c r="AW75" s="40"/>
    </row>
    <row r="76" spans="1:49" ht="12.75" customHeight="1" thickBot="1">
      <c r="A76" s="7"/>
      <c r="B76" s="10"/>
      <c r="C76" s="11">
        <f>SUM(Kaavat!C75:H75)</f>
        <v>0</v>
      </c>
      <c r="D76" s="11"/>
      <c r="E76" s="12"/>
      <c r="F76" s="45"/>
      <c r="G76" s="46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37"/>
      <c r="AV76" s="37"/>
      <c r="AW76" s="40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13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0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0</v>
      </c>
      <c r="BC5" s="21">
        <f>IF(Pohja!G5=Pohja!$E5,Pohja!G6,0)</f>
        <v>0</v>
      </c>
      <c r="BD5" s="21">
        <f>IF(Pohja!H5=Pohja!$E5,Pohja!H6,0)</f>
        <v>0</v>
      </c>
      <c r="BE5" s="21">
        <f>IF(Pohja!I5=Pohja!$E5,Pohja!I6,0)</f>
        <v>0</v>
      </c>
      <c r="BF5" s="21">
        <f>IF(Pohja!J5=Pohja!$E5,Pohja!J6,0)</f>
        <v>0</v>
      </c>
      <c r="BG5" s="21">
        <f>IF(Pohja!K5=Pohja!$E5,Pohja!K6,0)</f>
        <v>0</v>
      </c>
      <c r="BH5" s="21">
        <f>IF(Pohja!L5=Pohja!$E5,Pohja!L6,0)</f>
        <v>0</v>
      </c>
      <c r="BI5" s="21">
        <f>IF(Pohja!M5=Pohja!$E5,Pohja!M6,0)</f>
        <v>0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0</v>
      </c>
      <c r="BM5" s="21">
        <f>IF(Pohja!Q5=Pohja!$E5,Pohja!Q6,0)</f>
        <v>0</v>
      </c>
      <c r="BN5" s="21">
        <f>IF(Pohja!R5=Pohja!$E5,Pohja!R6,0)</f>
        <v>0</v>
      </c>
      <c r="BO5" s="21">
        <f>IF(Pohja!S5=Pohja!$E5,Pohja!S6,0)</f>
        <v>0</v>
      </c>
      <c r="BP5" s="21">
        <f>IF(Pohja!T5=Pohja!$E5,Pohja!T6,0)</f>
        <v>0</v>
      </c>
      <c r="BQ5" s="21">
        <f>IF(Pohja!U5=Pohja!$E5,Pohja!U6,0)</f>
        <v>0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3812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769</v>
      </c>
      <c r="BC7" s="21">
        <f>IF(Pohja!G7=Pohja!$E7,Pohja!G8,0)</f>
        <v>757</v>
      </c>
      <c r="BD7" s="21">
        <f>IF(Pohja!H7=Pohja!$E7,Pohja!H8,0)</f>
        <v>0</v>
      </c>
      <c r="BE7" s="21">
        <f>IF(Pohja!I7=Pohja!$E7,Pohja!I8,0)</f>
        <v>0</v>
      </c>
      <c r="BF7" s="21">
        <f>IF(Pohja!J7=Pohja!$E7,Pohja!J8,0)</f>
        <v>748</v>
      </c>
      <c r="BG7" s="21">
        <f>IF(Pohja!K7=Pohja!$E7,Pohja!K8,0)</f>
        <v>759</v>
      </c>
      <c r="BH7" s="21">
        <f>IF(Pohja!L7=Pohja!$E7,Pohja!L8,0)</f>
        <v>0</v>
      </c>
      <c r="BI7" s="21">
        <f>IF(Pohja!M7=Pohja!$E7,Pohja!M8,0)</f>
        <v>0</v>
      </c>
      <c r="BJ7" s="21">
        <f>IF(Pohja!N7=Pohja!$E7,Pohja!N8,0)</f>
        <v>0</v>
      </c>
      <c r="BK7" s="21">
        <f>IF(Pohja!O7=Pohja!$E7,Pohja!O8,0)</f>
        <v>0</v>
      </c>
      <c r="BL7" s="21">
        <f>IF(Pohja!P7=Pohja!$E7,Pohja!P8,0)</f>
        <v>0</v>
      </c>
      <c r="BM7" s="21">
        <f>IF(Pohja!Q7=Pohja!$E7,Pohja!Q8,0)</f>
        <v>0</v>
      </c>
      <c r="BN7" s="21">
        <f>IF(Pohja!R7=Pohja!$E7,Pohja!R8,0)</f>
        <v>0</v>
      </c>
      <c r="BO7" s="21">
        <f>IF(Pohja!S7=Pohja!$E7,Pohja!S8,0)</f>
        <v>0</v>
      </c>
      <c r="BP7" s="21">
        <f>IF(Pohja!T7=Pohja!$E7,Pohja!T8,0)</f>
        <v>0</v>
      </c>
      <c r="BQ7" s="21">
        <f>IF(Pohja!U7=Pohja!$E7,Pohja!U8,0)</f>
        <v>0</v>
      </c>
      <c r="BR7" s="21">
        <f>IF(Pohja!V7=Pohja!$E7,Pohja!V8,0)</f>
        <v>0</v>
      </c>
      <c r="BS7" s="21">
        <f>IF(Pohja!W7=Pohja!$E7,Pohja!W8,0)</f>
        <v>0</v>
      </c>
      <c r="BT7" s="21">
        <f>IF(Pohja!X7=Pohja!$E7,Pohja!X8,0)</f>
        <v>0</v>
      </c>
      <c r="BU7" s="21">
        <f>IF(Pohja!Y7=Pohja!$E7,Pohja!Y8,0)</f>
        <v>0</v>
      </c>
      <c r="BV7" s="21">
        <f>IF(Pohja!Z7=Pohja!$E7,Pohja!Z8,0)</f>
        <v>753</v>
      </c>
      <c r="BW7" s="21">
        <f>IF(Pohja!AA7=Pohja!$E7,Pohja!AA8,0)</f>
        <v>774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0</v>
      </c>
      <c r="C9" s="21">
        <f>IF($B9=0,LARGE($BB9:$CR9,1)+LARGE($BB9:$CR9,2)+LARGE($BB9:$CR9,3)+LARGE($BB9:$CR9,4)+LARGE($BB9:$CR9,5),0)</f>
        <v>0</v>
      </c>
      <c r="D9" s="21">
        <f>IF($B9=1,SUM($J9:$AZ9)+LARGE($BB9:$CR9,1)+LARGE($BB9:$CR9,2)+LARGE($BB9:$CR9,3)+LARGE($BB9:$CR9,4),0)</f>
        <v>0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0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0</v>
      </c>
      <c r="BC9" s="21">
        <f>IF(Pohja!G9=Pohja!$E9,Pohja!G10,0)</f>
        <v>0</v>
      </c>
      <c r="BD9" s="21">
        <f>IF(Pohja!H9=Pohja!$E9,Pohja!H10,0)</f>
        <v>0</v>
      </c>
      <c r="BE9" s="21">
        <f>IF(Pohja!I9=Pohja!$E9,Pohja!I10,0)</f>
        <v>0</v>
      </c>
      <c r="BF9" s="21">
        <f>IF(Pohja!J9=Pohja!$E9,Pohja!J10,0)</f>
        <v>0</v>
      </c>
      <c r="BG9" s="21">
        <f>IF(Pohja!K9=Pohja!$E9,Pohja!K10,0)</f>
        <v>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0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0</v>
      </c>
      <c r="C11" s="21">
        <f>IF($B11=0,LARGE($BB11:$CR11,1)+LARGE($BB11:$CR11,2)+LARGE($BB11:$CR11,3)+LARGE($BB11:$CR11,4)+LARGE($BB11:$CR11,5),0)</f>
        <v>3420</v>
      </c>
      <c r="D11" s="21">
        <f>IF($B11=1,SUM($J11:$AZ11)+LARGE($BB11:$CR11,1)+LARGE($BB11:$CR11,2)+LARGE($BB11:$CR11,3)+LARGE($BB11:$CR11,4),0)</f>
        <v>0</v>
      </c>
      <c r="E11" s="21">
        <f>IF($B11=2,SUM($J11:$AZ11)+LARGE($BB11:$CR11,1)+LARGE($BB11:$CR11,2)+LARGE($BB11:$CR11,3),0)</f>
        <v>0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0</v>
      </c>
      <c r="Q11" s="21">
        <f>IF(Pohja!M11&lt;Pohja!$E11,Pohja!M12,0)</f>
        <v>0</v>
      </c>
      <c r="R11" s="21">
        <f>IF(Pohja!N11&lt;Pohja!$E11,Pohja!N12,0)</f>
        <v>0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0</v>
      </c>
      <c r="BC11" s="21">
        <f>IF(Pohja!G11=Pohja!$E11,Pohja!G12,0)</f>
        <v>0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0</v>
      </c>
      <c r="BG11" s="21">
        <f>IF(Pohja!K11=Pohja!$E11,Pohja!K12,0)</f>
        <v>0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702</v>
      </c>
      <c r="BK11" s="21">
        <f>IF(Pohja!O11=Pohja!$E11,Pohja!O12,0)</f>
        <v>712</v>
      </c>
      <c r="BL11" s="21">
        <f>IF(Pohja!P11=Pohja!$E11,Pohja!P12,0)</f>
        <v>670</v>
      </c>
      <c r="BM11" s="21">
        <f>IF(Pohja!Q11=Pohja!$E11,Pohja!Q12,0)</f>
        <v>611</v>
      </c>
      <c r="BN11" s="21">
        <f>IF(Pohja!R11=Pohja!$E11,Pohja!R12,0)</f>
        <v>0</v>
      </c>
      <c r="BO11" s="21">
        <f>IF(Pohja!S11=Pohja!$E11,Pohja!S12,0)</f>
        <v>647</v>
      </c>
      <c r="BP11" s="21">
        <f>IF(Pohja!T11=Pohja!$E11,Pohja!T12,0)</f>
        <v>0</v>
      </c>
      <c r="BQ11" s="21">
        <f>IF(Pohja!U11=Pohja!$E11,Pohja!U12,0)</f>
        <v>617</v>
      </c>
      <c r="BR11" s="21">
        <f>IF(Pohja!V11=Pohja!$E11,Pohja!V12,0)</f>
        <v>665</v>
      </c>
      <c r="BS11" s="21">
        <f>IF(Pohja!W11=Pohja!$E11,Pohja!W12,0)</f>
        <v>671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2</v>
      </c>
      <c r="C13" s="21">
        <f>IF($B13=0,LARGE($BB13:$CR13,1)+LARGE($BB13:$CR13,2)+LARGE($BB13:$CR13,3)+LARGE($BB13:$CR13,4)+LARGE($BB13:$CR13,5),0)</f>
        <v>0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3373</v>
      </c>
      <c r="F13" s="21">
        <f>IF($B13=3,SUM($J13:$AZ13)+LARGE($BB13:$CR13,1)+LARGE($BB13:$CR13,2),0)</f>
        <v>0</v>
      </c>
      <c r="G13" s="21">
        <f>IF($B13=4,SUM($J13:$AZ13)+LARGE($BB13:$CR13,1),0)</f>
        <v>0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0</v>
      </c>
      <c r="O13" s="21">
        <f>IF(Pohja!K13&lt;Pohja!$E13,Pohja!K14,0)</f>
        <v>0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0</v>
      </c>
      <c r="AA13" s="21">
        <f>IF(Pohja!W13&lt;Pohja!$E13,Pohja!W14,0)</f>
        <v>0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641</v>
      </c>
      <c r="AG13" s="21">
        <f>IF(Pohja!AC13&lt;Pohja!$E13,Pohja!AC14,0)</f>
        <v>690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0</v>
      </c>
      <c r="BC13" s="21">
        <f>IF(Pohja!G13=Pohja!$E13,Pohja!G14,0)</f>
        <v>680</v>
      </c>
      <c r="BD13" s="21">
        <f>IF(Pohja!H13=Pohja!$E13,Pohja!H14,0)</f>
        <v>0</v>
      </c>
      <c r="BE13" s="21">
        <f>IF(Pohja!I13=Pohja!$E13,Pohja!I14,0)</f>
        <v>0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0</v>
      </c>
      <c r="BI13" s="21">
        <f>IF(Pohja!M13=Pohja!$E13,Pohja!M14,0)</f>
        <v>0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684</v>
      </c>
      <c r="BW13" s="21">
        <f>IF(Pohja!AA13=Pohja!$E13,Pohja!AA14,0)</f>
        <v>678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1311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649</v>
      </c>
      <c r="BU15" s="21">
        <f>IF(Pohja!Y15=Pohja!$E15,Pohja!Y16,0)</f>
        <v>662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3698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0</v>
      </c>
      <c r="BC17" s="21">
        <f>IF(Pohja!G17=Pohja!$E17,Pohja!G18,0)</f>
        <v>0</v>
      </c>
      <c r="BD17" s="21">
        <f>IF(Pohja!H17=Pohja!$E17,Pohja!H18,0)</f>
        <v>0</v>
      </c>
      <c r="BE17" s="21">
        <f>IF(Pohja!I17=Pohja!$E17,Pohja!I18,0)</f>
        <v>0</v>
      </c>
      <c r="BF17" s="21">
        <f>IF(Pohja!J17=Pohja!$E17,Pohja!J18,0)</f>
        <v>0</v>
      </c>
      <c r="BG17" s="21">
        <f>IF(Pohja!K17=Pohja!$E17,Pohja!K18,0)</f>
        <v>0</v>
      </c>
      <c r="BH17" s="21">
        <f>IF(Pohja!L17=Pohja!$E17,Pohja!L18,0)</f>
        <v>730</v>
      </c>
      <c r="BI17" s="21">
        <f>IF(Pohja!M17=Pohja!$E17,Pohja!M18,0)</f>
        <v>762</v>
      </c>
      <c r="BJ17" s="21">
        <f>IF(Pohja!N17=Pohja!$E17,Pohja!N18,0)</f>
        <v>730</v>
      </c>
      <c r="BK17" s="21">
        <f>IF(Pohja!O17=Pohja!$E17,Pohja!O18,0)</f>
        <v>734</v>
      </c>
      <c r="BL17" s="21">
        <f>IF(Pohja!P17=Pohja!$E17,Pohja!P18,0)</f>
        <v>0</v>
      </c>
      <c r="BM17" s="21">
        <f>IF(Pohja!Q17=Pohja!$E17,Pohja!Q18,0)</f>
        <v>0</v>
      </c>
      <c r="BN17" s="21">
        <f>IF(Pohja!R17=Pohja!$E17,Pohja!R18,0)</f>
        <v>742</v>
      </c>
      <c r="BO17" s="21">
        <f>IF(Pohja!S17=Pohja!$E17,Pohja!S18,0)</f>
        <v>712</v>
      </c>
      <c r="BP17" s="21">
        <f>IF(Pohja!T17=Pohja!$E17,Pohja!T18,0)</f>
        <v>709</v>
      </c>
      <c r="BQ17" s="21">
        <f>IF(Pohja!U17=Pohja!$E17,Pohja!U18,0)</f>
        <v>0</v>
      </c>
      <c r="BR17" s="21">
        <f>IF(Pohja!V17=Pohja!$E17,Pohja!V18,0)</f>
        <v>727</v>
      </c>
      <c r="BS17" s="21">
        <f>IF(Pohja!W17=Pohja!$E17,Pohja!W18,0)</f>
        <v>711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0</v>
      </c>
      <c r="BW17" s="21">
        <f>IF(Pohja!AA17=Pohja!$E17,Pohja!AA18,0)</f>
        <v>0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3414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677</v>
      </c>
      <c r="BE19" s="21">
        <f>IF(Pohja!I19=Pohja!$E19,Pohja!I20,0)</f>
        <v>643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0</v>
      </c>
      <c r="BJ19" s="21">
        <f>IF(Pohja!N19=Pohja!$E19,Pohja!N20,0)</f>
        <v>0</v>
      </c>
      <c r="BK19" s="21">
        <f>IF(Pohja!O19=Pohja!$E19,Pohja!O20,0)</f>
        <v>0</v>
      </c>
      <c r="BL19" s="21">
        <f>IF(Pohja!P19=Pohja!$E19,Pohja!P20,0)</f>
        <v>682</v>
      </c>
      <c r="BM19" s="21">
        <f>IF(Pohja!Q19=Pohja!$E19,Pohja!Q20,0)</f>
        <v>634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676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0</v>
      </c>
      <c r="BW19" s="21">
        <f>IF(Pohja!AA19=Pohja!$E19,Pohja!AA20,0)</f>
        <v>0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668</v>
      </c>
      <c r="CA19" s="21">
        <f>IF(Pohja!AE19=Pohja!$E19,Pohja!AE20,0)</f>
        <v>711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2152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694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704</v>
      </c>
      <c r="BG23" s="21">
        <f>IF(Pohja!K23=Pohja!$E23,Pohja!K24,0)</f>
        <v>754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0</v>
      </c>
      <c r="BQ23" s="21">
        <f>IF(Pohja!U23=Pohja!$E23,Pohja!U24,0)</f>
        <v>0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0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0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0</v>
      </c>
      <c r="AC25" s="21">
        <f>IF(Pohja!Y25&lt;Pohja!$E25,Pohja!Y26,0)</f>
        <v>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0</v>
      </c>
      <c r="BE25" s="21">
        <f>IF(Pohja!I25=Pohja!$E25,Pohja!I26,0)</f>
        <v>0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0</v>
      </c>
      <c r="BI25" s="21">
        <f>IF(Pohja!M25=Pohja!$E25,Pohja!M26,0)</f>
        <v>0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2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2408</v>
      </c>
      <c r="F27" s="21">
        <f>IF($B27=3,SUM($J27:$AZ27)+LARGE($BB27:$CR27,1)+LARGE($BB27:$CR27,2),0)</f>
        <v>0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0</v>
      </c>
      <c r="K27" s="21">
        <f>IF(Pohja!G27&lt;Pohja!$E27,Pohja!G28,0)</f>
        <v>0</v>
      </c>
      <c r="L27" s="21">
        <f>IF(Pohja!H27&lt;Pohja!$E27,Pohja!H28,0)</f>
        <v>0</v>
      </c>
      <c r="M27" s="21">
        <f>IF(Pohja!I27&lt;Pohja!$E27,Pohja!I28,0)</f>
        <v>0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645</v>
      </c>
      <c r="AI27" s="21">
        <f>IF(Pohja!AE27&lt;Pohja!$E27,Pohja!AE28,0)</f>
        <v>652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0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550</v>
      </c>
      <c r="BK27" s="21">
        <f>IF(Pohja!O27=Pohja!$E27,Pohja!O28,0)</f>
        <v>561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631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631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1251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618</v>
      </c>
      <c r="BG31" s="21">
        <f>IF(Pohja!K31=Pohja!$E31,Pohja!K32,0)</f>
        <v>633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AH24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61" t="s">
        <v>7</v>
      </c>
      <c r="B1" s="61"/>
      <c r="C1" s="61"/>
      <c r="D1" s="61"/>
      <c r="E1" s="61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2" t="s">
        <v>16</v>
      </c>
      <c r="J4" s="32" t="s">
        <v>16</v>
      </c>
      <c r="K4" s="32" t="s">
        <v>17</v>
      </c>
      <c r="L4" s="32" t="s">
        <v>17</v>
      </c>
      <c r="M4" s="32" t="s">
        <v>18</v>
      </c>
      <c r="N4" s="32" t="s">
        <v>18</v>
      </c>
      <c r="O4" s="32" t="s">
        <v>21</v>
      </c>
      <c r="P4" s="32" t="s">
        <v>21</v>
      </c>
      <c r="Q4" s="32" t="s">
        <v>22</v>
      </c>
      <c r="R4" s="32" t="s">
        <v>22</v>
      </c>
      <c r="S4" s="32" t="s">
        <v>24</v>
      </c>
      <c r="T4" s="32" t="s">
        <v>24</v>
      </c>
      <c r="U4" s="32" t="s">
        <v>24</v>
      </c>
      <c r="V4" s="32" t="s">
        <v>24</v>
      </c>
      <c r="W4" s="32" t="s">
        <v>24</v>
      </c>
      <c r="X4" s="32" t="s">
        <v>24</v>
      </c>
      <c r="Y4" s="32" t="s">
        <v>25</v>
      </c>
      <c r="Z4" s="32" t="s">
        <v>25</v>
      </c>
      <c r="AA4" s="32" t="s">
        <v>26</v>
      </c>
      <c r="AB4" s="32" t="s">
        <v>26</v>
      </c>
      <c r="AC4" s="32" t="s">
        <v>16</v>
      </c>
      <c r="AD4" s="32" t="s">
        <v>16</v>
      </c>
      <c r="AE4" s="32" t="s">
        <v>28</v>
      </c>
      <c r="AF4" s="32" t="s">
        <v>28</v>
      </c>
      <c r="AG4" s="32" t="s">
        <v>29</v>
      </c>
      <c r="AH4" s="32" t="s">
        <v>29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1"/>
    </row>
    <row r="5" spans="1:53" ht="13.5" thickTop="1">
      <c r="A5" s="28">
        <v>1</v>
      </c>
      <c r="B5" s="28"/>
      <c r="C5" s="6" t="s">
        <v>11</v>
      </c>
      <c r="D5" s="28">
        <v>5</v>
      </c>
      <c r="E5" s="6">
        <v>3812</v>
      </c>
      <c r="F5" s="6">
        <v>5</v>
      </c>
      <c r="G5" s="6">
        <v>1</v>
      </c>
      <c r="H5" s="6"/>
      <c r="I5" s="29">
        <v>1</v>
      </c>
      <c r="J5" s="29">
        <v>1</v>
      </c>
      <c r="K5" s="29"/>
      <c r="L5" s="29"/>
      <c r="M5" s="57">
        <v>1</v>
      </c>
      <c r="N5" s="29">
        <v>1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>
        <v>1</v>
      </c>
      <c r="AD5" s="29">
        <v>1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63"/>
      <c r="E6" s="10"/>
      <c r="F6" s="10"/>
      <c r="G6" s="10"/>
      <c r="H6" s="10"/>
      <c r="I6" s="30">
        <v>769</v>
      </c>
      <c r="J6" s="30">
        <v>757</v>
      </c>
      <c r="K6" s="30"/>
      <c r="L6" s="30"/>
      <c r="M6" s="58">
        <v>748</v>
      </c>
      <c r="N6" s="30">
        <v>759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v>753</v>
      </c>
      <c r="AD6" s="30">
        <v>774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13</v>
      </c>
      <c r="D7" s="28">
        <v>5</v>
      </c>
      <c r="E7" s="6">
        <v>3698</v>
      </c>
      <c r="F7" s="6">
        <v>5</v>
      </c>
      <c r="G7" s="6">
        <v>1</v>
      </c>
      <c r="H7" s="6"/>
      <c r="I7" s="29"/>
      <c r="J7" s="29"/>
      <c r="K7" s="29"/>
      <c r="L7" s="29"/>
      <c r="M7" s="29"/>
      <c r="N7" s="29"/>
      <c r="O7" s="29">
        <v>1</v>
      </c>
      <c r="P7" s="29">
        <v>1</v>
      </c>
      <c r="Q7" s="29">
        <v>1</v>
      </c>
      <c r="R7" s="29">
        <v>1</v>
      </c>
      <c r="S7" s="29"/>
      <c r="T7" s="29"/>
      <c r="U7" s="29">
        <v>1</v>
      </c>
      <c r="V7" s="57">
        <v>1</v>
      </c>
      <c r="W7" s="57">
        <v>1</v>
      </c>
      <c r="X7" s="57"/>
      <c r="Y7" s="57">
        <v>1</v>
      </c>
      <c r="Z7" s="57">
        <v>1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63"/>
      <c r="E8" s="10"/>
      <c r="F8" s="10"/>
      <c r="G8" s="10"/>
      <c r="H8" s="10"/>
      <c r="I8" s="30"/>
      <c r="J8" s="30"/>
      <c r="K8" s="30"/>
      <c r="L8" s="30"/>
      <c r="M8" s="30"/>
      <c r="N8" s="30"/>
      <c r="O8" s="30">
        <v>730</v>
      </c>
      <c r="P8" s="30">
        <v>762</v>
      </c>
      <c r="Q8" s="30">
        <v>730</v>
      </c>
      <c r="R8" s="30">
        <v>734</v>
      </c>
      <c r="S8" s="30"/>
      <c r="T8" s="30"/>
      <c r="U8" s="30">
        <v>742</v>
      </c>
      <c r="V8" s="58">
        <v>712</v>
      </c>
      <c r="W8" s="58">
        <v>709</v>
      </c>
      <c r="X8" s="58"/>
      <c r="Y8" s="58">
        <v>727</v>
      </c>
      <c r="Z8" s="58">
        <v>711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30</v>
      </c>
      <c r="D9" s="28">
        <v>5</v>
      </c>
      <c r="E9" s="6">
        <v>3414</v>
      </c>
      <c r="F9" s="6">
        <v>5</v>
      </c>
      <c r="G9" s="6">
        <v>1</v>
      </c>
      <c r="H9" s="6"/>
      <c r="I9" s="29"/>
      <c r="J9" s="29"/>
      <c r="K9" s="29">
        <v>1</v>
      </c>
      <c r="L9" s="57">
        <v>1</v>
      </c>
      <c r="M9" s="29"/>
      <c r="N9" s="29"/>
      <c r="O9" s="57">
        <v>2</v>
      </c>
      <c r="P9" s="57">
        <v>2</v>
      </c>
      <c r="Q9" s="29"/>
      <c r="R9" s="29"/>
      <c r="S9" s="29">
        <v>1</v>
      </c>
      <c r="T9" s="57">
        <v>1</v>
      </c>
      <c r="U9" s="57">
        <v>2</v>
      </c>
      <c r="V9" s="57">
        <v>3</v>
      </c>
      <c r="W9" s="57">
        <v>2</v>
      </c>
      <c r="X9" s="29">
        <v>1</v>
      </c>
      <c r="Y9" s="29"/>
      <c r="Z9" s="29"/>
      <c r="AA9" s="29"/>
      <c r="AB9" s="29"/>
      <c r="AC9" s="29"/>
      <c r="AD9" s="29"/>
      <c r="AE9" s="29"/>
      <c r="AF9" s="29"/>
      <c r="AG9" s="29">
        <v>1</v>
      </c>
      <c r="AH9" s="29">
        <v>1</v>
      </c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63"/>
      <c r="E10" s="10"/>
      <c r="F10" s="10"/>
      <c r="G10" s="10"/>
      <c r="H10" s="10"/>
      <c r="I10" s="30"/>
      <c r="J10" s="30"/>
      <c r="K10" s="30">
        <v>677</v>
      </c>
      <c r="L10" s="58">
        <v>643</v>
      </c>
      <c r="M10" s="30"/>
      <c r="N10" s="30"/>
      <c r="O10" s="58">
        <v>662</v>
      </c>
      <c r="P10" s="58">
        <v>674</v>
      </c>
      <c r="Q10" s="30"/>
      <c r="R10" s="30"/>
      <c r="S10" s="30">
        <v>682</v>
      </c>
      <c r="T10" s="58">
        <v>634</v>
      </c>
      <c r="U10" s="58">
        <v>651</v>
      </c>
      <c r="V10" s="58">
        <v>605</v>
      </c>
      <c r="W10" s="58">
        <v>632</v>
      </c>
      <c r="X10" s="30">
        <v>676</v>
      </c>
      <c r="Y10" s="30"/>
      <c r="Z10" s="30"/>
      <c r="AA10" s="30"/>
      <c r="AB10" s="30"/>
      <c r="AC10" s="30"/>
      <c r="AD10" s="30"/>
      <c r="AE10" s="30"/>
      <c r="AF10" s="30"/>
      <c r="AG10" s="30">
        <v>668</v>
      </c>
      <c r="AH10" s="30">
        <v>711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 t="s">
        <v>10</v>
      </c>
      <c r="D11" s="28">
        <v>8</v>
      </c>
      <c r="E11" s="6">
        <v>3373</v>
      </c>
      <c r="F11" s="6">
        <v>5</v>
      </c>
      <c r="G11" s="6">
        <v>2</v>
      </c>
      <c r="H11" s="6"/>
      <c r="I11" s="57">
        <v>3</v>
      </c>
      <c r="J11" s="29">
        <v>2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>
        <v>2</v>
      </c>
      <c r="AD11" s="29">
        <v>2</v>
      </c>
      <c r="AE11" s="29">
        <v>1</v>
      </c>
      <c r="AF11" s="29">
        <v>1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63"/>
      <c r="E12" s="10"/>
      <c r="F12" s="10"/>
      <c r="G12" s="10"/>
      <c r="H12" s="10"/>
      <c r="I12" s="58">
        <v>685</v>
      </c>
      <c r="J12" s="30">
        <v>680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>
        <v>684</v>
      </c>
      <c r="AD12" s="30">
        <v>678</v>
      </c>
      <c r="AE12" s="30">
        <v>641</v>
      </c>
      <c r="AF12" s="30">
        <v>690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 t="s">
        <v>15</v>
      </c>
      <c r="D13" s="28">
        <v>10</v>
      </c>
      <c r="E13" s="6">
        <v>3420</v>
      </c>
      <c r="F13" s="6">
        <v>5</v>
      </c>
      <c r="G13" s="6">
        <v>2</v>
      </c>
      <c r="H13" s="6"/>
      <c r="I13" s="29"/>
      <c r="J13" s="29"/>
      <c r="K13" s="29"/>
      <c r="L13" s="29"/>
      <c r="M13" s="29"/>
      <c r="N13" s="29"/>
      <c r="O13" s="57">
        <v>3</v>
      </c>
      <c r="P13" s="57">
        <v>3</v>
      </c>
      <c r="Q13" s="29">
        <v>2</v>
      </c>
      <c r="R13" s="29">
        <v>2</v>
      </c>
      <c r="S13" s="29">
        <v>2</v>
      </c>
      <c r="T13" s="57">
        <v>2</v>
      </c>
      <c r="U13" s="57">
        <v>3</v>
      </c>
      <c r="V13" s="57">
        <v>2</v>
      </c>
      <c r="W13" s="57">
        <v>3</v>
      </c>
      <c r="X13" s="57">
        <v>2</v>
      </c>
      <c r="Y13" s="29">
        <v>2</v>
      </c>
      <c r="Z13" s="29">
        <v>2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63"/>
      <c r="E14" s="10"/>
      <c r="F14" s="10"/>
      <c r="G14" s="10"/>
      <c r="H14" s="10"/>
      <c r="I14" s="30"/>
      <c r="J14" s="30"/>
      <c r="K14" s="30"/>
      <c r="L14" s="30"/>
      <c r="M14" s="30"/>
      <c r="N14" s="30"/>
      <c r="O14" s="58">
        <v>659</v>
      </c>
      <c r="P14" s="58">
        <v>655</v>
      </c>
      <c r="Q14" s="30">
        <v>702</v>
      </c>
      <c r="R14" s="30">
        <v>712</v>
      </c>
      <c r="S14" s="30">
        <v>670</v>
      </c>
      <c r="T14" s="58">
        <v>611</v>
      </c>
      <c r="U14" s="58">
        <v>639</v>
      </c>
      <c r="V14" s="58">
        <v>647</v>
      </c>
      <c r="W14" s="58">
        <v>609</v>
      </c>
      <c r="X14" s="58">
        <v>617</v>
      </c>
      <c r="Y14" s="30">
        <v>665</v>
      </c>
      <c r="Z14" s="30">
        <v>671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 t="s">
        <v>23</v>
      </c>
      <c r="D15" s="28">
        <v>10</v>
      </c>
      <c r="E15" s="6">
        <v>2408</v>
      </c>
      <c r="F15" s="6">
        <v>4</v>
      </c>
      <c r="G15" s="6">
        <v>3</v>
      </c>
      <c r="H15" s="6"/>
      <c r="I15" s="29"/>
      <c r="J15" s="29"/>
      <c r="K15" s="29"/>
      <c r="L15" s="29"/>
      <c r="M15" s="29"/>
      <c r="N15" s="29"/>
      <c r="O15" s="29"/>
      <c r="P15" s="29"/>
      <c r="Q15" s="29">
        <v>3</v>
      </c>
      <c r="R15" s="29">
        <v>3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2</v>
      </c>
      <c r="AH15" s="29">
        <v>2</v>
      </c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63"/>
      <c r="E16" s="10"/>
      <c r="F16" s="10"/>
      <c r="G16" s="10"/>
      <c r="H16" s="10"/>
      <c r="I16" s="30"/>
      <c r="J16" s="30"/>
      <c r="K16" s="30"/>
      <c r="L16" s="30"/>
      <c r="M16" s="30"/>
      <c r="N16" s="30"/>
      <c r="O16" s="30"/>
      <c r="P16" s="30"/>
      <c r="Q16" s="30">
        <v>550</v>
      </c>
      <c r="R16" s="30">
        <v>561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>
        <v>645</v>
      </c>
      <c r="AH16" s="30">
        <v>652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 t="s">
        <v>19</v>
      </c>
      <c r="D17" s="28">
        <v>6</v>
      </c>
      <c r="E17" s="6">
        <v>2152</v>
      </c>
      <c r="F17" s="6">
        <v>3</v>
      </c>
      <c r="G17" s="6">
        <v>2</v>
      </c>
      <c r="H17" s="6"/>
      <c r="I17" s="29">
        <v>2</v>
      </c>
      <c r="J17" s="29"/>
      <c r="K17" s="29"/>
      <c r="L17" s="29"/>
      <c r="M17" s="29">
        <v>2</v>
      </c>
      <c r="N17" s="29">
        <v>2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63"/>
      <c r="E18" s="10"/>
      <c r="F18" s="10"/>
      <c r="G18" s="10"/>
      <c r="H18" s="10"/>
      <c r="I18" s="30">
        <v>694</v>
      </c>
      <c r="J18" s="30"/>
      <c r="K18" s="30"/>
      <c r="L18" s="30"/>
      <c r="M18" s="30">
        <v>704</v>
      </c>
      <c r="N18" s="30">
        <v>754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 t="s">
        <v>27</v>
      </c>
      <c r="D19" s="28">
        <v>2</v>
      </c>
      <c r="E19" s="6">
        <v>1311</v>
      </c>
      <c r="F19" s="6">
        <v>2</v>
      </c>
      <c r="G19" s="6">
        <v>1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>
        <v>1</v>
      </c>
      <c r="AB19" s="29">
        <v>1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63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>
        <v>649</v>
      </c>
      <c r="AB20" s="30">
        <v>662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2" t="s">
        <v>20</v>
      </c>
      <c r="D21" s="28">
        <v>6</v>
      </c>
      <c r="E21" s="6">
        <v>1251</v>
      </c>
      <c r="F21" s="6">
        <v>2</v>
      </c>
      <c r="G21" s="6">
        <v>3</v>
      </c>
      <c r="H21" s="6"/>
      <c r="I21" s="29"/>
      <c r="J21" s="29"/>
      <c r="K21" s="29"/>
      <c r="L21" s="29"/>
      <c r="M21" s="29">
        <v>3</v>
      </c>
      <c r="N21" s="29">
        <v>3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63"/>
      <c r="E22" s="10"/>
      <c r="F22" s="10"/>
      <c r="G22" s="10"/>
      <c r="H22" s="10"/>
      <c r="I22" s="30"/>
      <c r="J22" s="30"/>
      <c r="K22" s="30"/>
      <c r="L22" s="30"/>
      <c r="M22" s="30">
        <v>618</v>
      </c>
      <c r="N22" s="30">
        <v>633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 t="s">
        <v>31</v>
      </c>
      <c r="D23" s="28">
        <v>3</v>
      </c>
      <c r="E23" s="6">
        <v>631</v>
      </c>
      <c r="F23" s="6">
        <v>1</v>
      </c>
      <c r="G23" s="6">
        <v>3</v>
      </c>
      <c r="H23" s="6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>
        <v>3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63"/>
      <c r="E24" s="10"/>
      <c r="F24" s="10"/>
      <c r="G24" s="10"/>
      <c r="H24" s="1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>
        <v>631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 t="s">
        <v>8</v>
      </c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 t="s">
        <v>9</v>
      </c>
      <c r="D27" s="6">
        <v>0</v>
      </c>
      <c r="E27" s="6">
        <v>0</v>
      </c>
      <c r="F27" s="6">
        <v>0</v>
      </c>
      <c r="G27" s="6">
        <v>0</v>
      </c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 t="s">
        <v>14</v>
      </c>
      <c r="D29" s="6">
        <v>0</v>
      </c>
      <c r="E29" s="6">
        <v>0</v>
      </c>
      <c r="F29" s="6">
        <v>0</v>
      </c>
      <c r="G29" s="6"/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 t="s">
        <v>12</v>
      </c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/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2010-07-24T07:23:33Z</cp:lastPrinted>
  <dcterms:created xsi:type="dcterms:W3CDTF">2002-11-01T19:18:44Z</dcterms:created>
  <dcterms:modified xsi:type="dcterms:W3CDTF">2022-11-13T18:47:56Z</dcterms:modified>
  <cp:category/>
  <cp:version/>
  <cp:contentType/>
  <cp:contentStatus/>
</cp:coreProperties>
</file>